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udit\External Audit\April 2021 - March 2022\"/>
    </mc:Choice>
  </mc:AlternateContent>
  <xr:revisionPtr revIDLastSave="0" documentId="13_ncr:1_{6D9C971B-0CD1-49AE-A242-28EE53375F77}" xr6:coauthVersionLast="47" xr6:coauthVersionMax="47" xr10:uidLastSave="{00000000-0000-0000-0000-000000000000}"/>
  <bookViews>
    <workbookView xWindow="-108" yWindow="-108" windowWidth="23256" windowHeight="12576" xr2:uid="{42E4B226-AA01-4347-AF9E-04D9C95881AE}"/>
  </bookViews>
  <sheets>
    <sheet name="Sheet1" sheetId="1" r:id="rId1"/>
    <sheet name="Sheet2" sheetId="2" r:id="rId2"/>
  </sheets>
  <definedNames>
    <definedName name="_xlnm.Print_Area" localSheetId="0">Sheet1!$B$2:$O$63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6" i="1" l="1"/>
  <c r="K62" i="1"/>
  <c r="I62" i="1"/>
  <c r="M60" i="1"/>
  <c r="M62" i="1" s="1"/>
  <c r="I56" i="1"/>
  <c r="K56" i="1"/>
  <c r="M54" i="1"/>
  <c r="M56" i="1" s="1"/>
  <c r="K48" i="1" l="1"/>
  <c r="K45" i="1"/>
  <c r="K41" i="1"/>
  <c r="K38" i="1"/>
  <c r="M44" i="1"/>
  <c r="M25" i="1"/>
  <c r="M27" i="1" s="1"/>
  <c r="K27" i="1"/>
  <c r="I27" i="1"/>
  <c r="K50" i="1" l="1"/>
  <c r="M11" i="1"/>
  <c r="K18" i="1"/>
  <c r="M8" i="1"/>
  <c r="M17" i="1"/>
  <c r="I38" i="1" l="1"/>
  <c r="I50" i="1" s="1"/>
  <c r="I34" i="1"/>
  <c r="I23" i="1"/>
  <c r="I18" i="1"/>
  <c r="M47" i="1" l="1"/>
  <c r="M45" i="1"/>
  <c r="M46" i="1"/>
  <c r="M48" i="1"/>
  <c r="M32" i="1"/>
  <c r="M31" i="1"/>
  <c r="M15" i="1"/>
  <c r="M16" i="1"/>
  <c r="M21" i="1" l="1"/>
  <c r="M23" i="1" l="1"/>
  <c r="K23" i="1"/>
  <c r="M42" i="1" l="1"/>
  <c r="M43" i="1" l="1"/>
  <c r="M41" i="1"/>
  <c r="M37" i="1"/>
  <c r="M36" i="1"/>
  <c r="M34" i="1"/>
  <c r="M10" i="1"/>
  <c r="M12" i="1"/>
  <c r="M13" i="1"/>
  <c r="M14" i="1"/>
  <c r="M9" i="1"/>
  <c r="M38" i="1" l="1"/>
  <c r="M50" i="1"/>
  <c r="M18" i="1"/>
</calcChain>
</file>

<file path=xl/sharedStrings.xml><?xml version="1.0" encoding="utf-8"?>
<sst xmlns="http://schemas.openxmlformats.org/spreadsheetml/2006/main" count="82" uniqueCount="70">
  <si>
    <t>Box 6</t>
  </si>
  <si>
    <t>Total Other Payments</t>
  </si>
  <si>
    <t>Total Other Receipts</t>
  </si>
  <si>
    <t>Box 3</t>
  </si>
  <si>
    <t>Last Year</t>
  </si>
  <si>
    <t>This Year</t>
  </si>
  <si>
    <t>Grants</t>
  </si>
  <si>
    <t>Neighbourhood Plan Grant</t>
  </si>
  <si>
    <t>CIL Payments</t>
  </si>
  <si>
    <t>New Home Bonus</t>
  </si>
  <si>
    <t>Bank Interest</t>
  </si>
  <si>
    <t>Contributions Re Crouchland</t>
  </si>
  <si>
    <t>Memo</t>
  </si>
  <si>
    <t>General Administration</t>
  </si>
  <si>
    <t>Grants and Donations</t>
  </si>
  <si>
    <t>S137</t>
  </si>
  <si>
    <t>Village Maintenance</t>
  </si>
  <si>
    <t>Neighbourhood Plan</t>
  </si>
  <si>
    <t>VARIANCE</t>
  </si>
  <si>
    <t>No comment</t>
  </si>
  <si>
    <t>Line Item</t>
  </si>
  <si>
    <t>2019/20</t>
  </si>
  <si>
    <t>Insurance Claim</t>
  </si>
  <si>
    <t>Other Payment</t>
  </si>
  <si>
    <t>Playground Repair &amp; Maintenance</t>
  </si>
  <si>
    <t>Total Grants &amp; Donations</t>
  </si>
  <si>
    <t>Projects -Traffic Calming</t>
  </si>
  <si>
    <t>Projects - Telephone box /Defibrillator</t>
  </si>
  <si>
    <t>Box 4</t>
  </si>
  <si>
    <t>Staff Costs</t>
  </si>
  <si>
    <t>Clerk's Expenses</t>
  </si>
  <si>
    <t>Clerk's Training</t>
  </si>
  <si>
    <t>2020/21</t>
  </si>
  <si>
    <t>Projects - Bus Stop Refurb / Maintenance</t>
  </si>
  <si>
    <t>2021/22</t>
  </si>
  <si>
    <t>Loan</t>
  </si>
  <si>
    <t>Matter now closed</t>
  </si>
  <si>
    <t>Variable Yearly Amount</t>
  </si>
  <si>
    <t>Queen's Platinum Jubilee Donation</t>
  </si>
  <si>
    <t>Box 5</t>
  </si>
  <si>
    <t>Loan Interest/Capital Repayments</t>
  </si>
  <si>
    <t>Ifold Village Entrance Landscaping</t>
  </si>
  <si>
    <t xml:space="preserve">CILCA course taken in previous year </t>
  </si>
  <si>
    <t>No Website update this year.</t>
  </si>
  <si>
    <t>As above</t>
  </si>
  <si>
    <t>New Project</t>
  </si>
  <si>
    <t>Project completed</t>
  </si>
  <si>
    <t>Repayment of unused grant</t>
  </si>
  <si>
    <t>Queen's Jubilee and Annual Assembly</t>
  </si>
  <si>
    <t>Box 9</t>
  </si>
  <si>
    <t xml:space="preserve">Total Fixed Assets </t>
  </si>
  <si>
    <t>Asset Register</t>
  </si>
  <si>
    <t>Addition of new Playpark equipment</t>
  </si>
  <si>
    <t>Box 10</t>
  </si>
  <si>
    <t>Total Borrowings</t>
  </si>
  <si>
    <t>PWLB Loan</t>
  </si>
  <si>
    <t>03.06.2022</t>
  </si>
  <si>
    <t>Outstanding Amount of New Loan at Year End</t>
  </si>
  <si>
    <t>Ref</t>
  </si>
  <si>
    <t>PLAISTOW &amp; IFOLD PARISH COUNCIL</t>
  </si>
  <si>
    <t>New PWLB Loan for playpark (From September 2021)</t>
  </si>
  <si>
    <t>Amount varies each year.</t>
  </si>
  <si>
    <t>NatWest Bank Compensation</t>
  </si>
  <si>
    <t>Invoice Double Payment</t>
  </si>
  <si>
    <t>Error corrected</t>
  </si>
  <si>
    <t xml:space="preserve">Variable overtime depending on workload.  20/21 - pandemic required additional Clerk time. </t>
  </si>
  <si>
    <t>New PWLB Loan for playpark (From September 2021).  First repayment instalment.</t>
  </si>
  <si>
    <t>A review of Grants took and s.137 at end of 2020/21 with overall increase due to Pandemic.</t>
  </si>
  <si>
    <t>New Playpark installed and financed by PWLB Loan</t>
  </si>
  <si>
    <t>Minimal project expenditure this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</si>
</sst>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38" fontId="2" fillId="0" borderId="0" xfId="0" applyNumberFormat="1" applyFont="1" applyBorder="1"/>
    <xf numFmtId="38" fontId="2" fillId="0" borderId="10" xfId="0" applyNumberFormat="1" applyFont="1" applyBorder="1"/>
    <xf numFmtId="0" fontId="2" fillId="0" borderId="0" xfId="0" applyFont="1" applyFill="1" applyBorder="1"/>
    <xf numFmtId="0" fontId="3" fillId="0" borderId="0" xfId="0" applyFont="1" applyFill="1" applyBorder="1"/>
    <xf numFmtId="38" fontId="3" fillId="0" borderId="11" xfId="0" applyNumberFormat="1" applyFont="1" applyBorder="1"/>
    <xf numFmtId="38" fontId="3" fillId="0" borderId="0" xfId="0" applyNumberFormat="1" applyFont="1" applyBorder="1"/>
    <xf numFmtId="38" fontId="2" fillId="0" borderId="13" xfId="0" applyNumberFormat="1" applyFont="1" applyBorder="1"/>
    <xf numFmtId="0" fontId="2" fillId="0" borderId="0" xfId="0" applyFont="1"/>
    <xf numFmtId="0" fontId="1" fillId="0" borderId="0" xfId="0" applyFont="1"/>
    <xf numFmtId="0" fontId="2" fillId="0" borderId="2" xfId="0" applyFont="1" applyBorder="1"/>
    <xf numFmtId="0" fontId="0" fillId="0" borderId="4" xfId="0" applyBorder="1"/>
    <xf numFmtId="0" fontId="2" fillId="0" borderId="0" xfId="0" applyFont="1" applyFill="1" applyBorder="1" applyAlignment="1">
      <alignment horizontal="right"/>
    </xf>
    <xf numFmtId="38" fontId="2" fillId="0" borderId="11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13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0" fillId="0" borderId="0" xfId="0" applyFill="1"/>
    <xf numFmtId="0" fontId="2" fillId="0" borderId="7" xfId="0" applyFont="1" applyFill="1" applyBorder="1" applyAlignment="1">
      <alignment horizontal="right"/>
    </xf>
    <xf numFmtId="38" fontId="3" fillId="0" borderId="10" xfId="0" applyNumberFormat="1" applyFont="1" applyBorder="1"/>
    <xf numFmtId="0" fontId="3" fillId="0" borderId="0" xfId="0" applyFont="1" applyFill="1" applyBorder="1" applyAlignment="1">
      <alignment horizontal="right"/>
    </xf>
    <xf numFmtId="40" fontId="4" fillId="0" borderId="14" xfId="0" applyNumberFormat="1" applyFont="1" applyFill="1" applyBorder="1"/>
    <xf numFmtId="38" fontId="2" fillId="0" borderId="15" xfId="0" applyNumberFormat="1" applyFont="1" applyBorder="1"/>
    <xf numFmtId="0" fontId="2" fillId="0" borderId="5" xfId="0" applyFont="1" applyFill="1" applyBorder="1"/>
    <xf numFmtId="0" fontId="0" fillId="0" borderId="3" xfId="0" applyFill="1" applyBorder="1"/>
    <xf numFmtId="0" fontId="0" fillId="0" borderId="5" xfId="0" applyFill="1" applyBorder="1"/>
    <xf numFmtId="0" fontId="6" fillId="0" borderId="0" xfId="0" applyFont="1"/>
    <xf numFmtId="0" fontId="2" fillId="0" borderId="10" xfId="0" applyFont="1" applyBorder="1"/>
    <xf numFmtId="38" fontId="2" fillId="0" borderId="9" xfId="0" applyNumberFormat="1" applyFont="1" applyBorder="1"/>
    <xf numFmtId="0" fontId="3" fillId="0" borderId="13" xfId="0" applyFont="1" applyBorder="1"/>
    <xf numFmtId="38" fontId="2" fillId="0" borderId="10" xfId="0" applyNumberFormat="1" applyFont="1" applyFill="1" applyBorder="1"/>
    <xf numFmtId="0" fontId="5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8D49-3C9C-465B-8EA0-1F7340FE193B}">
  <sheetPr>
    <pageSetUpPr fitToPage="1"/>
  </sheetPr>
  <dimension ref="B1:Q64"/>
  <sheetViews>
    <sheetView tabSelected="1" zoomScale="120" zoomScaleNormal="120" workbookViewId="0">
      <selection activeCell="G58" sqref="G58"/>
    </sheetView>
  </sheetViews>
  <sheetFormatPr defaultColWidth="8.77734375" defaultRowHeight="14.4" x14ac:dyDescent="0.3"/>
  <cols>
    <col min="2" max="2" width="1.44140625" customWidth="1"/>
    <col min="3" max="3" width="1.6640625" customWidth="1"/>
    <col min="4" max="4" width="11.44140625" customWidth="1"/>
    <col min="5" max="5" width="1.33203125" customWidth="1"/>
    <col min="6" max="6" width="7.109375" customWidth="1"/>
    <col min="7" max="7" width="39.44140625" customWidth="1"/>
    <col min="8" max="8" width="1.6640625" customWidth="1"/>
    <col min="9" max="9" width="11.44140625" bestFit="1" customWidth="1"/>
    <col min="10" max="10" width="1.77734375" customWidth="1"/>
    <col min="11" max="11" width="10.33203125" customWidth="1"/>
    <col min="12" max="12" width="1.6640625" customWidth="1"/>
    <col min="13" max="13" width="12" customWidth="1"/>
    <col min="14" max="14" width="127.6640625" customWidth="1"/>
    <col min="15" max="15" width="4" style="28" customWidth="1"/>
  </cols>
  <sheetData>
    <row r="1" spans="2:15" ht="15" thickBot="1" x14ac:dyDescent="0.35"/>
    <row r="2" spans="2:15" ht="24" customHeight="1" x14ac:dyDescent="0.4">
      <c r="B2" s="1"/>
      <c r="C2" s="42" t="s">
        <v>59</v>
      </c>
      <c r="D2" s="42"/>
      <c r="E2" s="42"/>
      <c r="F2" s="42"/>
      <c r="G2" s="42"/>
      <c r="H2" s="19"/>
      <c r="I2" s="19"/>
      <c r="J2" s="19"/>
      <c r="K2" s="19"/>
      <c r="L2" s="19"/>
      <c r="M2" s="19"/>
      <c r="N2" s="19"/>
      <c r="O2" s="35"/>
    </row>
    <row r="3" spans="2:15" ht="17.399999999999999" x14ac:dyDescent="0.35">
      <c r="B3" s="2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6"/>
    </row>
    <row r="4" spans="2:15" ht="17.399999999999999" x14ac:dyDescent="0.35">
      <c r="B4" s="2"/>
      <c r="C4" s="6"/>
      <c r="D4" s="5" t="s">
        <v>12</v>
      </c>
      <c r="E4" s="4"/>
      <c r="F4" s="4"/>
      <c r="G4" s="4"/>
      <c r="H4" s="4"/>
      <c r="I4" s="5" t="s">
        <v>4</v>
      </c>
      <c r="J4" s="6"/>
      <c r="K4" s="5" t="s">
        <v>5</v>
      </c>
      <c r="L4" s="7"/>
      <c r="M4" s="5"/>
      <c r="N4" s="4"/>
      <c r="O4" s="34"/>
    </row>
    <row r="5" spans="2:15" ht="17.399999999999999" x14ac:dyDescent="0.35">
      <c r="B5" s="2"/>
      <c r="C5" s="6"/>
      <c r="D5" s="9" t="s">
        <v>21</v>
      </c>
      <c r="E5" s="4"/>
      <c r="F5" s="7" t="s">
        <v>58</v>
      </c>
      <c r="G5" s="8" t="s">
        <v>20</v>
      </c>
      <c r="H5" s="4"/>
      <c r="I5" s="9" t="s">
        <v>32</v>
      </c>
      <c r="J5" s="6"/>
      <c r="K5" s="9" t="s">
        <v>34</v>
      </c>
      <c r="L5" s="7"/>
      <c r="M5" s="9" t="s">
        <v>18</v>
      </c>
      <c r="N5" s="3"/>
      <c r="O5" s="34"/>
    </row>
    <row r="6" spans="2:15" ht="17.399999999999999" x14ac:dyDescent="0.35">
      <c r="B6" s="2"/>
      <c r="C6" s="10"/>
      <c r="D6" s="11"/>
      <c r="E6" s="10"/>
      <c r="F6" s="4"/>
      <c r="G6" s="4"/>
      <c r="H6" s="10"/>
      <c r="I6" s="11"/>
      <c r="J6" s="10"/>
      <c r="K6" s="11"/>
      <c r="L6" s="4"/>
      <c r="M6" s="11"/>
      <c r="N6" s="4"/>
      <c r="O6" s="34"/>
    </row>
    <row r="7" spans="2:15" ht="17.399999999999999" x14ac:dyDescent="0.35">
      <c r="B7" s="2"/>
      <c r="C7" s="10"/>
      <c r="D7" s="11"/>
      <c r="E7" s="10"/>
      <c r="F7" s="7" t="s">
        <v>3</v>
      </c>
      <c r="G7" s="7" t="s">
        <v>2</v>
      </c>
      <c r="H7" s="10"/>
      <c r="I7" s="11"/>
      <c r="J7" s="10"/>
      <c r="K7" s="11"/>
      <c r="L7" s="4"/>
      <c r="M7" s="11"/>
      <c r="N7" s="4"/>
      <c r="O7" s="34"/>
    </row>
    <row r="8" spans="2:15" ht="17.399999999999999" x14ac:dyDescent="0.35">
      <c r="B8" s="2"/>
      <c r="C8" s="10"/>
      <c r="D8" s="11"/>
      <c r="E8" s="10"/>
      <c r="F8" s="7"/>
      <c r="G8" s="4" t="s">
        <v>35</v>
      </c>
      <c r="H8" s="10"/>
      <c r="I8" s="11"/>
      <c r="J8" s="10"/>
      <c r="K8" s="11">
        <v>50000</v>
      </c>
      <c r="L8" s="4"/>
      <c r="M8" s="11">
        <f>K8-I8</f>
        <v>50000</v>
      </c>
      <c r="N8" s="13" t="s">
        <v>60</v>
      </c>
      <c r="O8" s="34"/>
    </row>
    <row r="9" spans="2:15" ht="17.399999999999999" x14ac:dyDescent="0.35">
      <c r="B9" s="2"/>
      <c r="C9" s="10"/>
      <c r="D9" s="11"/>
      <c r="E9" s="10"/>
      <c r="F9" s="4"/>
      <c r="G9" s="4" t="s">
        <v>6</v>
      </c>
      <c r="H9" s="10"/>
      <c r="I9" s="11">
        <v>946</v>
      </c>
      <c r="J9" s="10"/>
      <c r="K9" s="11">
        <v>2000</v>
      </c>
      <c r="L9" s="4"/>
      <c r="M9" s="11">
        <f>K9-I9</f>
        <v>1054</v>
      </c>
      <c r="N9" s="13" t="s">
        <v>38</v>
      </c>
      <c r="O9" s="34"/>
    </row>
    <row r="10" spans="2:15" ht="17.399999999999999" x14ac:dyDescent="0.35">
      <c r="B10" s="2"/>
      <c r="C10" s="10"/>
      <c r="D10" s="11"/>
      <c r="E10" s="10"/>
      <c r="F10" s="4"/>
      <c r="G10" s="4" t="s">
        <v>7</v>
      </c>
      <c r="H10" s="10"/>
      <c r="I10" s="11">
        <v>4097</v>
      </c>
      <c r="J10" s="10"/>
      <c r="K10" s="11"/>
      <c r="L10" s="4"/>
      <c r="M10" s="11">
        <f t="shared" ref="M10:M17" si="0">K10-I10</f>
        <v>-4097</v>
      </c>
      <c r="N10" s="12" t="s">
        <v>19</v>
      </c>
      <c r="O10" s="34"/>
    </row>
    <row r="11" spans="2:15" ht="17.399999999999999" x14ac:dyDescent="0.35">
      <c r="B11" s="2"/>
      <c r="C11" s="10"/>
      <c r="D11" s="11"/>
      <c r="E11" s="10"/>
      <c r="F11" s="4"/>
      <c r="G11" s="12" t="s">
        <v>8</v>
      </c>
      <c r="H11" s="10"/>
      <c r="I11" s="11"/>
      <c r="J11" s="10"/>
      <c r="K11" s="11">
        <v>4591</v>
      </c>
      <c r="L11" s="4"/>
      <c r="M11" s="11">
        <f t="shared" si="0"/>
        <v>4591</v>
      </c>
      <c r="N11" s="13" t="s">
        <v>37</v>
      </c>
      <c r="O11" s="34"/>
    </row>
    <row r="12" spans="2:15" ht="17.399999999999999" x14ac:dyDescent="0.35">
      <c r="B12" s="2"/>
      <c r="C12" s="10"/>
      <c r="D12" s="11">
        <v>3850</v>
      </c>
      <c r="E12" s="10"/>
      <c r="F12" s="4"/>
      <c r="G12" s="12" t="s">
        <v>9</v>
      </c>
      <c r="H12" s="10"/>
      <c r="I12" s="11">
        <v>3925</v>
      </c>
      <c r="J12" s="10"/>
      <c r="K12" s="11">
        <v>2158</v>
      </c>
      <c r="L12" s="4"/>
      <c r="M12" s="11">
        <f t="shared" si="0"/>
        <v>-1767</v>
      </c>
      <c r="N12" s="13" t="s">
        <v>61</v>
      </c>
      <c r="O12" s="34"/>
    </row>
    <row r="13" spans="2:15" ht="17.399999999999999" x14ac:dyDescent="0.35">
      <c r="B13" s="2"/>
      <c r="C13" s="10"/>
      <c r="D13" s="11">
        <v>15</v>
      </c>
      <c r="E13" s="10"/>
      <c r="F13" s="4"/>
      <c r="G13" s="12" t="s">
        <v>10</v>
      </c>
      <c r="H13" s="10"/>
      <c r="I13" s="11">
        <v>4</v>
      </c>
      <c r="J13" s="10"/>
      <c r="K13" s="11"/>
      <c r="L13" s="4"/>
      <c r="M13" s="11">
        <f t="shared" si="0"/>
        <v>-4</v>
      </c>
      <c r="N13" s="12" t="s">
        <v>19</v>
      </c>
      <c r="O13" s="34"/>
    </row>
    <row r="14" spans="2:15" ht="17.399999999999999" x14ac:dyDescent="0.35">
      <c r="B14" s="2"/>
      <c r="C14" s="10"/>
      <c r="D14" s="11"/>
      <c r="E14" s="10"/>
      <c r="F14" s="4"/>
      <c r="G14" s="12" t="s">
        <v>11</v>
      </c>
      <c r="H14" s="10"/>
      <c r="I14" s="11">
        <v>3468</v>
      </c>
      <c r="J14" s="10"/>
      <c r="K14" s="11"/>
      <c r="L14" s="4"/>
      <c r="M14" s="11">
        <f t="shared" si="0"/>
        <v>-3468</v>
      </c>
      <c r="N14" s="13" t="s">
        <v>36</v>
      </c>
      <c r="O14" s="34"/>
    </row>
    <row r="15" spans="2:15" ht="17.399999999999999" x14ac:dyDescent="0.35">
      <c r="B15" s="2"/>
      <c r="C15" s="10"/>
      <c r="D15" s="11"/>
      <c r="E15" s="10"/>
      <c r="F15" s="4"/>
      <c r="G15" s="12" t="s">
        <v>62</v>
      </c>
      <c r="H15" s="10"/>
      <c r="I15" s="11">
        <v>50</v>
      </c>
      <c r="J15" s="10"/>
      <c r="K15" s="11">
        <v>200</v>
      </c>
      <c r="L15" s="4"/>
      <c r="M15" s="11">
        <f t="shared" si="0"/>
        <v>150</v>
      </c>
      <c r="N15" s="12" t="s">
        <v>19</v>
      </c>
      <c r="O15" s="34"/>
    </row>
    <row r="16" spans="2:15" ht="17.399999999999999" x14ac:dyDescent="0.35">
      <c r="B16" s="2"/>
      <c r="C16" s="10"/>
      <c r="D16" s="11">
        <v>289</v>
      </c>
      <c r="E16" s="10"/>
      <c r="F16" s="4"/>
      <c r="G16" s="12" t="s">
        <v>22</v>
      </c>
      <c r="H16" s="10"/>
      <c r="I16" s="11">
        <v>250</v>
      </c>
      <c r="J16" s="10"/>
      <c r="K16" s="11"/>
      <c r="L16" s="4"/>
      <c r="M16" s="11">
        <f t="shared" si="0"/>
        <v>-250</v>
      </c>
      <c r="N16" s="12" t="s">
        <v>19</v>
      </c>
      <c r="O16" s="34"/>
    </row>
    <row r="17" spans="2:17" ht="18" x14ac:dyDescent="0.35">
      <c r="B17" s="2"/>
      <c r="C17" s="10"/>
      <c r="D17" s="11"/>
      <c r="E17" s="10"/>
      <c r="F17" s="4"/>
      <c r="G17" s="12" t="s">
        <v>63</v>
      </c>
      <c r="H17" s="10"/>
      <c r="I17" s="11"/>
      <c r="J17" s="10"/>
      <c r="K17" s="11">
        <v>171</v>
      </c>
      <c r="L17" s="4"/>
      <c r="M17" s="11">
        <f t="shared" si="0"/>
        <v>171</v>
      </c>
      <c r="N17" s="13" t="s">
        <v>64</v>
      </c>
      <c r="O17" s="34"/>
      <c r="Q17" s="18"/>
    </row>
    <row r="18" spans="2:17" ht="17.399999999999999" x14ac:dyDescent="0.35">
      <c r="B18" s="2"/>
      <c r="C18" s="10"/>
      <c r="D18" s="14">
        <v>4154</v>
      </c>
      <c r="E18" s="15"/>
      <c r="F18" s="4"/>
      <c r="G18" s="31" t="s">
        <v>3</v>
      </c>
      <c r="H18" s="10"/>
      <c r="I18" s="14">
        <f>SUM(I9:I17)</f>
        <v>12740</v>
      </c>
      <c r="J18" s="10"/>
      <c r="K18" s="14">
        <f>SUM(K8:K17)</f>
        <v>59120</v>
      </c>
      <c r="L18" s="4"/>
      <c r="M18" s="14">
        <f>SUM(M8:M17)</f>
        <v>46380</v>
      </c>
      <c r="N18" s="12"/>
      <c r="O18" s="34"/>
    </row>
    <row r="19" spans="2:17" ht="17.399999999999999" x14ac:dyDescent="0.35">
      <c r="B19" s="2"/>
      <c r="C19" s="10"/>
      <c r="D19" s="30"/>
      <c r="E19" s="15"/>
      <c r="F19" s="4"/>
      <c r="G19" s="12"/>
      <c r="H19" s="10"/>
      <c r="I19" s="30"/>
      <c r="J19" s="10"/>
      <c r="K19" s="30"/>
      <c r="L19" s="4"/>
      <c r="M19" s="30"/>
      <c r="N19" s="12"/>
      <c r="O19" s="34"/>
    </row>
    <row r="20" spans="2:17" ht="17.399999999999999" x14ac:dyDescent="0.35">
      <c r="B20" s="2"/>
      <c r="C20" s="10"/>
      <c r="D20" s="30"/>
      <c r="E20" s="15"/>
      <c r="F20" s="7" t="s">
        <v>28</v>
      </c>
      <c r="G20" s="7" t="s">
        <v>29</v>
      </c>
      <c r="H20" s="10"/>
      <c r="I20" s="30"/>
      <c r="J20" s="10"/>
      <c r="K20" s="30"/>
      <c r="L20" s="4"/>
      <c r="M20" s="30"/>
      <c r="N20" s="12"/>
      <c r="O20" s="34"/>
    </row>
    <row r="21" spans="2:17" ht="17.399999999999999" x14ac:dyDescent="0.35">
      <c r="B21" s="2"/>
      <c r="C21" s="10"/>
      <c r="D21" s="11">
        <v>28021</v>
      </c>
      <c r="E21" s="15"/>
      <c r="F21" s="4"/>
      <c r="G21" s="12"/>
      <c r="H21" s="10"/>
      <c r="I21" s="11">
        <v>37969</v>
      </c>
      <c r="J21" s="10"/>
      <c r="K21" s="11">
        <v>35330</v>
      </c>
      <c r="L21" s="4"/>
      <c r="M21" s="11">
        <f>K21-I21</f>
        <v>-2639</v>
      </c>
      <c r="N21" s="13" t="s">
        <v>65</v>
      </c>
      <c r="O21" s="34"/>
    </row>
    <row r="22" spans="2:17" ht="17.399999999999999" x14ac:dyDescent="0.35">
      <c r="B22" s="2"/>
      <c r="C22" s="10"/>
      <c r="D22" s="11"/>
      <c r="E22" s="15"/>
      <c r="F22" s="4"/>
      <c r="G22" s="12"/>
      <c r="H22" s="10"/>
      <c r="I22" s="11"/>
      <c r="J22" s="10"/>
      <c r="K22" s="11"/>
      <c r="L22" s="4"/>
      <c r="M22" s="33"/>
      <c r="N22" s="32"/>
      <c r="O22" s="34"/>
    </row>
    <row r="23" spans="2:17" ht="17.399999999999999" x14ac:dyDescent="0.35">
      <c r="B23" s="2"/>
      <c r="C23" s="10"/>
      <c r="D23" s="14">
        <v>28021</v>
      </c>
      <c r="E23" s="15"/>
      <c r="F23" s="4"/>
      <c r="G23" s="31" t="s">
        <v>28</v>
      </c>
      <c r="H23" s="10"/>
      <c r="I23" s="14">
        <f>SUM(I21:I22)</f>
        <v>37969</v>
      </c>
      <c r="J23" s="10"/>
      <c r="K23" s="14">
        <f>SUM(K21:K22)</f>
        <v>35330</v>
      </c>
      <c r="L23" s="4"/>
      <c r="M23" s="14">
        <f>SUM(M21:M22)</f>
        <v>-2639</v>
      </c>
      <c r="N23" s="13"/>
      <c r="O23" s="34"/>
    </row>
    <row r="24" spans="2:17" ht="17.399999999999999" x14ac:dyDescent="0.35">
      <c r="B24" s="2"/>
      <c r="C24" s="10"/>
      <c r="D24" s="11"/>
      <c r="E24" s="10"/>
      <c r="F24" s="4"/>
      <c r="G24" s="4"/>
      <c r="H24" s="10"/>
      <c r="I24" s="11"/>
      <c r="J24" s="10"/>
      <c r="K24" s="11"/>
      <c r="L24" s="4"/>
      <c r="M24" s="11"/>
      <c r="N24" s="12"/>
      <c r="O24" s="34"/>
    </row>
    <row r="25" spans="2:17" ht="17.399999999999999" x14ac:dyDescent="0.35">
      <c r="B25" s="2"/>
      <c r="C25" s="10"/>
      <c r="D25" s="11"/>
      <c r="E25" s="10"/>
      <c r="F25" s="7" t="s">
        <v>39</v>
      </c>
      <c r="G25" s="7" t="s">
        <v>40</v>
      </c>
      <c r="H25" s="10"/>
      <c r="I25" s="11"/>
      <c r="J25" s="10"/>
      <c r="K25" s="30">
        <v>5325</v>
      </c>
      <c r="L25" s="4"/>
      <c r="M25" s="11">
        <f>K25-I25</f>
        <v>5325</v>
      </c>
      <c r="N25" s="13" t="s">
        <v>66</v>
      </c>
      <c r="O25" s="34"/>
    </row>
    <row r="26" spans="2:17" ht="17.399999999999999" x14ac:dyDescent="0.35">
      <c r="B26" s="2"/>
      <c r="C26" s="10"/>
      <c r="D26" s="11"/>
      <c r="E26" s="10"/>
      <c r="F26" s="4"/>
      <c r="G26" s="4"/>
      <c r="H26" s="10"/>
      <c r="I26" s="11"/>
      <c r="J26" s="10"/>
      <c r="K26" s="11"/>
      <c r="L26" s="4"/>
      <c r="M26" s="11"/>
      <c r="N26" s="12"/>
      <c r="O26" s="34"/>
    </row>
    <row r="27" spans="2:17" ht="17.399999999999999" x14ac:dyDescent="0.35">
      <c r="B27" s="2"/>
      <c r="C27" s="10"/>
      <c r="D27" s="11">
        <v>0</v>
      </c>
      <c r="E27" s="10"/>
      <c r="F27" s="4"/>
      <c r="G27" s="31" t="s">
        <v>39</v>
      </c>
      <c r="H27" s="10"/>
      <c r="I27" s="14">
        <f>SUM(I25:I26)</f>
        <v>0</v>
      </c>
      <c r="J27" s="10"/>
      <c r="K27" s="14">
        <f>SUM(K25:K26)</f>
        <v>5325</v>
      </c>
      <c r="L27" s="4"/>
      <c r="M27" s="14">
        <f>SUM(M25:M26)</f>
        <v>5325</v>
      </c>
      <c r="N27" s="13"/>
      <c r="O27" s="34"/>
    </row>
    <row r="28" spans="2:17" ht="17.399999999999999" x14ac:dyDescent="0.35">
      <c r="B28" s="2"/>
      <c r="C28" s="10"/>
      <c r="D28" s="11"/>
      <c r="E28" s="10"/>
      <c r="F28" s="4"/>
      <c r="G28" s="31"/>
      <c r="H28" s="10"/>
      <c r="I28" s="30"/>
      <c r="J28" s="10"/>
      <c r="K28" s="30"/>
      <c r="L28" s="4"/>
      <c r="M28" s="30"/>
      <c r="N28" s="13"/>
      <c r="O28" s="34"/>
    </row>
    <row r="29" spans="2:17" ht="17.399999999999999" x14ac:dyDescent="0.35">
      <c r="B29" s="2"/>
      <c r="C29" s="10"/>
      <c r="D29" s="11"/>
      <c r="E29" s="10"/>
      <c r="F29" s="7" t="s">
        <v>0</v>
      </c>
      <c r="G29" s="7" t="s">
        <v>1</v>
      </c>
      <c r="H29" s="10"/>
      <c r="I29" s="11"/>
      <c r="J29" s="10"/>
      <c r="K29" s="11"/>
      <c r="L29" s="4"/>
      <c r="M29" s="11"/>
      <c r="N29" s="12"/>
      <c r="O29" s="34"/>
    </row>
    <row r="30" spans="2:17" ht="17.399999999999999" x14ac:dyDescent="0.35">
      <c r="B30" s="2"/>
      <c r="C30" s="10"/>
      <c r="D30" s="11"/>
      <c r="E30" s="10"/>
      <c r="F30" s="7"/>
      <c r="G30" s="7"/>
      <c r="H30" s="10"/>
      <c r="I30" s="11"/>
      <c r="J30" s="10"/>
      <c r="K30" s="11"/>
      <c r="L30" s="4"/>
      <c r="M30" s="11"/>
      <c r="N30" s="12"/>
      <c r="O30" s="34"/>
    </row>
    <row r="31" spans="2:17" ht="17.399999999999999" x14ac:dyDescent="0.35">
      <c r="B31" s="2"/>
      <c r="C31" s="10"/>
      <c r="D31" s="11">
        <v>822</v>
      </c>
      <c r="E31" s="15"/>
      <c r="F31" s="4"/>
      <c r="G31" s="12" t="s">
        <v>30</v>
      </c>
      <c r="H31" s="10"/>
      <c r="I31" s="11">
        <v>366</v>
      </c>
      <c r="J31" s="10"/>
      <c r="K31" s="11">
        <v>240</v>
      </c>
      <c r="L31" s="4"/>
      <c r="M31" s="11">
        <f t="shared" ref="M31:M32" si="1">K31-I31</f>
        <v>-126</v>
      </c>
      <c r="N31" s="12" t="s">
        <v>19</v>
      </c>
      <c r="O31" s="34"/>
    </row>
    <row r="32" spans="2:17" ht="17.399999999999999" x14ac:dyDescent="0.35">
      <c r="B32" s="2"/>
      <c r="C32" s="10"/>
      <c r="D32" s="11">
        <v>390</v>
      </c>
      <c r="E32" s="15"/>
      <c r="F32" s="4"/>
      <c r="G32" s="12" t="s">
        <v>31</v>
      </c>
      <c r="H32" s="10"/>
      <c r="I32" s="11">
        <v>730</v>
      </c>
      <c r="J32" s="10"/>
      <c r="K32" s="11">
        <v>187</v>
      </c>
      <c r="L32" s="4"/>
      <c r="M32" s="11">
        <f t="shared" si="1"/>
        <v>-543</v>
      </c>
      <c r="N32" s="13" t="s">
        <v>42</v>
      </c>
      <c r="O32" s="34"/>
    </row>
    <row r="33" spans="2:15" ht="17.399999999999999" x14ac:dyDescent="0.35">
      <c r="B33" s="2"/>
      <c r="C33" s="10"/>
      <c r="D33" s="11"/>
      <c r="E33" s="10"/>
      <c r="F33" s="7"/>
      <c r="G33" s="7"/>
      <c r="H33" s="10"/>
      <c r="I33" s="11"/>
      <c r="J33" s="10"/>
      <c r="K33" s="11"/>
      <c r="L33" s="4"/>
      <c r="M33" s="11"/>
      <c r="N33" s="12"/>
      <c r="O33" s="34"/>
    </row>
    <row r="34" spans="2:15" ht="17.399999999999999" x14ac:dyDescent="0.35">
      <c r="B34" s="2"/>
      <c r="C34" s="10"/>
      <c r="D34" s="11">
        <v>5336</v>
      </c>
      <c r="E34" s="10"/>
      <c r="F34" s="4"/>
      <c r="G34" s="4" t="s">
        <v>13</v>
      </c>
      <c r="H34" s="10"/>
      <c r="I34" s="11">
        <f>7399</f>
        <v>7399</v>
      </c>
      <c r="J34" s="10"/>
      <c r="K34" s="11">
        <v>5146</v>
      </c>
      <c r="L34" s="4"/>
      <c r="M34" s="11">
        <f t="shared" ref="M34:M48" si="2">K34-I34</f>
        <v>-2253</v>
      </c>
      <c r="N34" s="13" t="s">
        <v>43</v>
      </c>
      <c r="O34" s="34"/>
    </row>
    <row r="35" spans="2:15" ht="17.399999999999999" x14ac:dyDescent="0.35">
      <c r="B35" s="2"/>
      <c r="C35" s="10"/>
      <c r="D35" s="11"/>
      <c r="E35" s="10"/>
      <c r="F35" s="4"/>
      <c r="G35" s="4"/>
      <c r="H35" s="10"/>
      <c r="I35" s="11"/>
      <c r="J35" s="10"/>
      <c r="K35" s="11"/>
      <c r="L35" s="4"/>
      <c r="M35" s="11"/>
      <c r="N35" s="12"/>
      <c r="O35" s="34"/>
    </row>
    <row r="36" spans="2:15" ht="17.399999999999999" x14ac:dyDescent="0.35">
      <c r="B36" s="2"/>
      <c r="C36" s="10"/>
      <c r="D36" s="11">
        <v>6150</v>
      </c>
      <c r="E36" s="10"/>
      <c r="F36" s="4"/>
      <c r="G36" s="4" t="s">
        <v>14</v>
      </c>
      <c r="H36" s="10"/>
      <c r="I36" s="11">
        <v>1850</v>
      </c>
      <c r="J36" s="10"/>
      <c r="K36" s="11">
        <v>3500</v>
      </c>
      <c r="L36" s="4"/>
      <c r="M36" s="16">
        <f t="shared" si="2"/>
        <v>1650</v>
      </c>
      <c r="N36" s="40" t="s">
        <v>67</v>
      </c>
      <c r="O36" s="34"/>
    </row>
    <row r="37" spans="2:15" ht="17.399999999999999" x14ac:dyDescent="0.35">
      <c r="B37" s="2"/>
      <c r="C37" s="10"/>
      <c r="D37" s="11">
        <v>6500</v>
      </c>
      <c r="E37" s="10"/>
      <c r="F37" s="4"/>
      <c r="G37" s="12" t="s">
        <v>15</v>
      </c>
      <c r="H37" s="10"/>
      <c r="I37" s="11">
        <v>7020</v>
      </c>
      <c r="J37" s="10"/>
      <c r="K37" s="11">
        <v>8252</v>
      </c>
      <c r="L37" s="4"/>
      <c r="M37" s="16">
        <f t="shared" si="2"/>
        <v>1232</v>
      </c>
      <c r="N37" s="24" t="s">
        <v>44</v>
      </c>
      <c r="O37" s="34"/>
    </row>
    <row r="38" spans="2:15" ht="17.399999999999999" x14ac:dyDescent="0.35">
      <c r="B38" s="2"/>
      <c r="C38" s="10"/>
      <c r="D38" s="22">
        <v>12650</v>
      </c>
      <c r="E38" s="10"/>
      <c r="F38" s="4"/>
      <c r="G38" s="21" t="s">
        <v>25</v>
      </c>
      <c r="H38" s="10"/>
      <c r="I38" s="22">
        <f>I37+I36</f>
        <v>8870</v>
      </c>
      <c r="J38" s="10"/>
      <c r="K38" s="22">
        <f>SUM(K31:K37)</f>
        <v>17325</v>
      </c>
      <c r="L38" s="4"/>
      <c r="M38" s="22">
        <f>SUM(M31:M37)</f>
        <v>-40</v>
      </c>
      <c r="N38" s="13"/>
      <c r="O38" s="34"/>
    </row>
    <row r="39" spans="2:15" ht="17.399999999999999" x14ac:dyDescent="0.35">
      <c r="B39" s="2"/>
      <c r="C39" s="10"/>
      <c r="D39" s="11"/>
      <c r="E39" s="10"/>
      <c r="F39" s="4"/>
      <c r="G39" s="12"/>
      <c r="H39" s="10"/>
      <c r="I39" s="11"/>
      <c r="J39" s="10"/>
      <c r="K39" s="11"/>
      <c r="L39" s="4"/>
      <c r="M39" s="11"/>
      <c r="N39" s="13"/>
      <c r="O39" s="34"/>
    </row>
    <row r="40" spans="2:15" ht="17.399999999999999" x14ac:dyDescent="0.35">
      <c r="B40" s="2"/>
      <c r="C40" s="10"/>
      <c r="D40" s="11"/>
      <c r="E40" s="10"/>
      <c r="F40" s="4"/>
      <c r="G40" s="12"/>
      <c r="H40" s="10"/>
      <c r="I40" s="11"/>
      <c r="J40" s="10"/>
      <c r="K40" s="11"/>
      <c r="L40" s="4"/>
      <c r="M40" s="11"/>
      <c r="N40" s="13"/>
      <c r="O40" s="34"/>
    </row>
    <row r="41" spans="2:15" ht="17.399999999999999" x14ac:dyDescent="0.35">
      <c r="B41" s="2"/>
      <c r="C41" s="10"/>
      <c r="D41" s="11">
        <v>6736</v>
      </c>
      <c r="E41" s="10"/>
      <c r="F41" s="4"/>
      <c r="G41" s="12" t="s">
        <v>16</v>
      </c>
      <c r="H41" s="10"/>
      <c r="I41" s="11">
        <v>9397</v>
      </c>
      <c r="J41" s="10"/>
      <c r="K41" s="11">
        <f>10018+171</f>
        <v>10189</v>
      </c>
      <c r="L41" s="4"/>
      <c r="M41" s="11">
        <f t="shared" si="2"/>
        <v>792</v>
      </c>
      <c r="N41" s="12" t="s">
        <v>19</v>
      </c>
      <c r="O41" s="34"/>
    </row>
    <row r="42" spans="2:15" ht="17.399999999999999" x14ac:dyDescent="0.35">
      <c r="B42" s="2"/>
      <c r="C42" s="10"/>
      <c r="D42" s="11">
        <v>5641</v>
      </c>
      <c r="E42" s="10"/>
      <c r="F42" s="4"/>
      <c r="G42" s="12" t="s">
        <v>24</v>
      </c>
      <c r="H42" s="10"/>
      <c r="I42" s="11">
        <v>0</v>
      </c>
      <c r="J42" s="10"/>
      <c r="K42" s="11">
        <v>54585</v>
      </c>
      <c r="L42" s="4"/>
      <c r="M42" s="11">
        <f t="shared" si="2"/>
        <v>54585</v>
      </c>
      <c r="N42" s="13" t="s">
        <v>68</v>
      </c>
      <c r="O42" s="34"/>
    </row>
    <row r="43" spans="2:15" ht="17.399999999999999" x14ac:dyDescent="0.35">
      <c r="B43" s="2"/>
      <c r="C43" s="10"/>
      <c r="D43" s="11">
        <v>96</v>
      </c>
      <c r="E43" s="10"/>
      <c r="F43" s="4"/>
      <c r="G43" s="12" t="s">
        <v>17</v>
      </c>
      <c r="H43" s="10"/>
      <c r="I43" s="11">
        <v>0</v>
      </c>
      <c r="J43" s="10"/>
      <c r="K43" s="11">
        <v>3500</v>
      </c>
      <c r="L43" s="4"/>
      <c r="M43" s="11">
        <f t="shared" si="2"/>
        <v>3500</v>
      </c>
      <c r="N43" s="13" t="s">
        <v>47</v>
      </c>
      <c r="O43" s="34"/>
    </row>
    <row r="44" spans="2:15" ht="17.399999999999999" x14ac:dyDescent="0.35">
      <c r="B44" s="2"/>
      <c r="C44" s="10"/>
      <c r="D44" s="11"/>
      <c r="E44" s="10"/>
      <c r="F44" s="4"/>
      <c r="G44" s="12" t="s">
        <v>41</v>
      </c>
      <c r="H44" s="10"/>
      <c r="I44" s="11"/>
      <c r="J44" s="10"/>
      <c r="K44" s="11">
        <v>2044</v>
      </c>
      <c r="L44" s="4"/>
      <c r="M44" s="11">
        <f t="shared" si="2"/>
        <v>2044</v>
      </c>
      <c r="N44" s="13" t="s">
        <v>45</v>
      </c>
      <c r="O44" s="34"/>
    </row>
    <row r="45" spans="2:15" ht="17.399999999999999" x14ac:dyDescent="0.35">
      <c r="B45" s="2"/>
      <c r="C45" s="10"/>
      <c r="D45" s="11">
        <v>1920</v>
      </c>
      <c r="E45" s="10"/>
      <c r="F45" s="4"/>
      <c r="G45" s="12" t="s">
        <v>26</v>
      </c>
      <c r="H45" s="10"/>
      <c r="I45" s="11">
        <v>5605</v>
      </c>
      <c r="J45" s="10"/>
      <c r="K45" s="11">
        <f>30+185</f>
        <v>215</v>
      </c>
      <c r="L45" s="4"/>
      <c r="M45" s="11">
        <f t="shared" si="2"/>
        <v>-5390</v>
      </c>
      <c r="N45" s="13" t="s">
        <v>69</v>
      </c>
      <c r="O45" s="34"/>
    </row>
    <row r="46" spans="2:15" ht="17.399999999999999" x14ac:dyDescent="0.35">
      <c r="B46" s="2"/>
      <c r="C46" s="10"/>
      <c r="D46" s="11">
        <v>1505</v>
      </c>
      <c r="E46" s="10"/>
      <c r="F46" s="4"/>
      <c r="G46" s="12" t="s">
        <v>27</v>
      </c>
      <c r="H46" s="10"/>
      <c r="I46" s="11">
        <v>3305</v>
      </c>
      <c r="J46" s="10"/>
      <c r="K46" s="11"/>
      <c r="L46" s="4"/>
      <c r="M46" s="11">
        <f t="shared" si="2"/>
        <v>-3305</v>
      </c>
      <c r="N46" s="13" t="s">
        <v>46</v>
      </c>
      <c r="O46" s="34"/>
    </row>
    <row r="47" spans="2:15" ht="17.399999999999999" x14ac:dyDescent="0.35">
      <c r="B47" s="2"/>
      <c r="C47" s="10"/>
      <c r="D47" s="11"/>
      <c r="E47" s="10"/>
      <c r="F47" s="4"/>
      <c r="G47" s="12" t="s">
        <v>33</v>
      </c>
      <c r="H47" s="10"/>
      <c r="I47" s="11">
        <v>420</v>
      </c>
      <c r="J47" s="10"/>
      <c r="K47" s="11"/>
      <c r="L47" s="4"/>
      <c r="M47" s="11">
        <f t="shared" si="2"/>
        <v>-420</v>
      </c>
      <c r="N47" s="13" t="s">
        <v>46</v>
      </c>
      <c r="O47" s="34"/>
    </row>
    <row r="48" spans="2:15" ht="17.399999999999999" x14ac:dyDescent="0.35">
      <c r="B48" s="2"/>
      <c r="C48" s="10"/>
      <c r="D48" s="11">
        <v>94</v>
      </c>
      <c r="E48" s="10"/>
      <c r="F48" s="4"/>
      <c r="G48" s="12" t="s">
        <v>23</v>
      </c>
      <c r="H48" s="10"/>
      <c r="I48" s="11">
        <v>1049</v>
      </c>
      <c r="J48" s="10"/>
      <c r="K48" s="41">
        <f>786+1794+129</f>
        <v>2709</v>
      </c>
      <c r="L48" s="4"/>
      <c r="M48" s="11">
        <f t="shared" si="2"/>
        <v>1660</v>
      </c>
      <c r="N48" s="13" t="s">
        <v>48</v>
      </c>
      <c r="O48" s="34"/>
    </row>
    <row r="49" spans="2:15" ht="17.399999999999999" x14ac:dyDescent="0.35">
      <c r="B49" s="2"/>
      <c r="C49" s="10"/>
      <c r="D49" s="11"/>
      <c r="E49" s="10"/>
      <c r="F49" s="4"/>
      <c r="G49" s="4"/>
      <c r="H49" s="10"/>
      <c r="I49" s="11"/>
      <c r="J49" s="10"/>
      <c r="K49" s="11"/>
      <c r="L49" s="4"/>
      <c r="M49" s="11"/>
      <c r="N49" s="12"/>
      <c r="O49" s="34"/>
    </row>
    <row r="50" spans="2:15" ht="19.8" x14ac:dyDescent="0.4">
      <c r="B50" s="2"/>
      <c r="C50" s="10"/>
      <c r="D50" s="14">
        <v>29883</v>
      </c>
      <c r="E50" s="15"/>
      <c r="F50" s="4"/>
      <c r="G50" s="23" t="s">
        <v>0</v>
      </c>
      <c r="H50" s="10"/>
      <c r="I50" s="14">
        <f>I31+I32+29+I38+SUM(I40:I49)</f>
        <v>29771</v>
      </c>
      <c r="J50" s="10"/>
      <c r="K50" s="14">
        <f>SUM(K38:K49)</f>
        <v>90567</v>
      </c>
      <c r="L50" s="4"/>
      <c r="M50" s="14">
        <f>SUM(M38:M49)</f>
        <v>53426</v>
      </c>
      <c r="N50" s="37"/>
      <c r="O50" s="34"/>
    </row>
    <row r="51" spans="2:15" ht="17.399999999999999" x14ac:dyDescent="0.35">
      <c r="B51" s="2"/>
      <c r="C51" s="10"/>
      <c r="D51" s="39"/>
      <c r="E51" s="10"/>
      <c r="F51" s="4"/>
      <c r="G51" s="4"/>
      <c r="H51" s="10"/>
      <c r="I51" s="11"/>
      <c r="J51" s="10"/>
      <c r="K51" s="11"/>
      <c r="L51" s="4"/>
      <c r="M51" s="11"/>
      <c r="N51" s="12"/>
      <c r="O51" s="34"/>
    </row>
    <row r="52" spans="2:15" ht="17.399999999999999" x14ac:dyDescent="0.35">
      <c r="B52" s="2"/>
      <c r="C52" s="10"/>
      <c r="D52" s="11"/>
      <c r="E52" s="10"/>
      <c r="F52" s="7" t="s">
        <v>49</v>
      </c>
      <c r="G52" s="7" t="s">
        <v>50</v>
      </c>
      <c r="H52" s="10"/>
      <c r="I52" s="11"/>
      <c r="J52" s="10"/>
      <c r="K52" s="11"/>
      <c r="L52" s="4"/>
      <c r="M52" s="11"/>
      <c r="N52" s="12"/>
      <c r="O52" s="34"/>
    </row>
    <row r="53" spans="2:15" ht="17.399999999999999" x14ac:dyDescent="0.35">
      <c r="B53" s="2"/>
      <c r="C53" s="10"/>
      <c r="D53" s="11"/>
      <c r="E53" s="10"/>
      <c r="F53" s="4"/>
      <c r="G53" s="4"/>
      <c r="H53" s="10"/>
      <c r="I53" s="11"/>
      <c r="J53" s="10"/>
      <c r="K53" s="11"/>
      <c r="L53" s="4"/>
      <c r="M53" s="11"/>
      <c r="N53" s="13"/>
      <c r="O53" s="34"/>
    </row>
    <row r="54" spans="2:15" ht="17.399999999999999" x14ac:dyDescent="0.35">
      <c r="B54" s="2"/>
      <c r="C54" s="10"/>
      <c r="D54" s="11">
        <v>52369</v>
      </c>
      <c r="E54" s="10"/>
      <c r="F54" s="4"/>
      <c r="G54" s="4" t="s">
        <v>51</v>
      </c>
      <c r="H54" s="10"/>
      <c r="I54" s="11">
        <v>54118</v>
      </c>
      <c r="J54" s="10"/>
      <c r="K54" s="11">
        <v>93446</v>
      </c>
      <c r="L54" s="4"/>
      <c r="M54" s="11">
        <f t="shared" ref="M54" si="3">K54-I54</f>
        <v>39328</v>
      </c>
      <c r="N54" s="13" t="s">
        <v>52</v>
      </c>
      <c r="O54" s="34"/>
    </row>
    <row r="55" spans="2:15" ht="17.399999999999999" x14ac:dyDescent="0.35">
      <c r="B55" s="2"/>
      <c r="C55" s="10"/>
      <c r="D55" s="11"/>
      <c r="E55" s="10"/>
      <c r="F55" s="4"/>
      <c r="G55" s="4"/>
      <c r="H55" s="10"/>
      <c r="I55" s="11"/>
      <c r="J55" s="10"/>
      <c r="K55" s="11"/>
      <c r="L55" s="4"/>
      <c r="M55" s="33"/>
      <c r="N55" s="13"/>
      <c r="O55" s="34"/>
    </row>
    <row r="56" spans="2:15" ht="17.399999999999999" x14ac:dyDescent="0.35">
      <c r="B56" s="2"/>
      <c r="C56" s="10"/>
      <c r="D56" s="14">
        <f>SUM(D54:D55)</f>
        <v>52369</v>
      </c>
      <c r="E56" s="15"/>
      <c r="F56" s="4"/>
      <c r="G56" s="23" t="s">
        <v>49</v>
      </c>
      <c r="H56" s="10"/>
      <c r="I56" s="14">
        <f>SUM(I53:I54)</f>
        <v>54118</v>
      </c>
      <c r="J56" s="10"/>
      <c r="K56" s="14">
        <f>SUM(K53:K54)</f>
        <v>93446</v>
      </c>
      <c r="L56" s="4"/>
      <c r="M56" s="14">
        <f>SUM(M53:M54)</f>
        <v>39328</v>
      </c>
      <c r="N56" s="4"/>
      <c r="O56" s="34"/>
    </row>
    <row r="57" spans="2:15" ht="17.399999999999999" x14ac:dyDescent="0.35">
      <c r="B57" s="2"/>
      <c r="C57" s="10"/>
      <c r="D57" s="30"/>
      <c r="E57" s="15"/>
      <c r="F57" s="4"/>
      <c r="G57" s="23"/>
      <c r="H57" s="10"/>
      <c r="I57" s="30"/>
      <c r="J57" s="11"/>
      <c r="K57" s="30"/>
      <c r="L57" s="38"/>
      <c r="M57" s="30"/>
      <c r="N57" s="4"/>
      <c r="O57" s="34"/>
    </row>
    <row r="58" spans="2:15" ht="17.399999999999999" x14ac:dyDescent="0.35">
      <c r="B58" s="2"/>
      <c r="C58" s="10"/>
      <c r="D58" s="30"/>
      <c r="E58" s="15"/>
      <c r="F58" s="7" t="s">
        <v>53</v>
      </c>
      <c r="G58" s="7" t="s">
        <v>54</v>
      </c>
      <c r="H58" s="10"/>
      <c r="I58" s="11"/>
      <c r="J58" s="10"/>
      <c r="K58" s="11"/>
      <c r="L58" s="4"/>
      <c r="M58" s="11"/>
      <c r="N58" s="12"/>
      <c r="O58" s="34"/>
    </row>
    <row r="59" spans="2:15" ht="17.399999999999999" x14ac:dyDescent="0.35">
      <c r="B59" s="2"/>
      <c r="C59" s="10"/>
      <c r="D59" s="30"/>
      <c r="E59" s="15"/>
      <c r="F59" s="4"/>
      <c r="G59" s="4"/>
      <c r="H59" s="10"/>
      <c r="I59" s="11"/>
      <c r="J59" s="10"/>
      <c r="K59" s="11"/>
      <c r="L59" s="4"/>
      <c r="M59" s="11"/>
      <c r="N59" s="13"/>
      <c r="O59" s="34"/>
    </row>
    <row r="60" spans="2:15" ht="17.399999999999999" x14ac:dyDescent="0.35">
      <c r="B60" s="2"/>
      <c r="C60" s="10"/>
      <c r="D60" s="30">
        <v>0</v>
      </c>
      <c r="E60" s="15"/>
      <c r="F60" s="4"/>
      <c r="G60" s="4" t="s">
        <v>55</v>
      </c>
      <c r="H60" s="10"/>
      <c r="I60" s="11">
        <v>0</v>
      </c>
      <c r="J60" s="10"/>
      <c r="K60" s="11">
        <v>45000</v>
      </c>
      <c r="L60" s="4"/>
      <c r="M60" s="11">
        <f t="shared" ref="M60" si="4">K60-I60</f>
        <v>45000</v>
      </c>
      <c r="N60" s="13" t="s">
        <v>57</v>
      </c>
      <c r="O60" s="34"/>
    </row>
    <row r="61" spans="2:15" ht="17.399999999999999" x14ac:dyDescent="0.35">
      <c r="B61" s="2"/>
      <c r="C61" s="10"/>
      <c r="D61" s="30"/>
      <c r="E61" s="15"/>
      <c r="F61" s="4"/>
      <c r="G61" s="4"/>
      <c r="H61" s="10"/>
      <c r="I61" s="11"/>
      <c r="J61" s="10"/>
      <c r="K61" s="11"/>
      <c r="L61" s="4"/>
      <c r="M61" s="33"/>
      <c r="N61" s="13"/>
      <c r="O61" s="34"/>
    </row>
    <row r="62" spans="2:15" ht="17.399999999999999" x14ac:dyDescent="0.35">
      <c r="B62" s="2"/>
      <c r="C62" s="10"/>
      <c r="D62" s="14"/>
      <c r="E62" s="15"/>
      <c r="F62" s="4"/>
      <c r="G62" s="23" t="s">
        <v>53</v>
      </c>
      <c r="H62" s="10"/>
      <c r="I62" s="14">
        <f>SUM(I59:I60)</f>
        <v>0</v>
      </c>
      <c r="J62" s="10"/>
      <c r="K62" s="14">
        <f>SUM(K59:K60)</f>
        <v>45000</v>
      </c>
      <c r="L62" s="4"/>
      <c r="M62" s="14">
        <f>SUM(M59:M60)</f>
        <v>45000</v>
      </c>
      <c r="N62" s="4"/>
      <c r="O62" s="34"/>
    </row>
    <row r="63" spans="2:15" s="28" customFormat="1" ht="18" thickBot="1" x14ac:dyDescent="0.4"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9" t="s">
        <v>56</v>
      </c>
      <c r="O63" s="27"/>
    </row>
    <row r="64" spans="2:15" ht="17.399999999999999" x14ac:dyDescent="0.3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</sheetData>
  <mergeCells count="1">
    <mergeCell ref="C2:G2"/>
  </mergeCells>
  <pageMargins left="0.25" right="0" top="0.5" bottom="0.5" header="0.3" footer="0.3"/>
  <pageSetup scale="5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4C1DE-EF74-8747-9BE8-B3D8A7EFC188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2019-08-06T18:33:05Z</cp:lastPrinted>
  <dcterms:created xsi:type="dcterms:W3CDTF">2019-07-30T14:28:17Z</dcterms:created>
  <dcterms:modified xsi:type="dcterms:W3CDTF">2022-06-06T12:58:21Z</dcterms:modified>
</cp:coreProperties>
</file>